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0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<sst xmlns="http://schemas.openxmlformats.org/spreadsheetml/2006/main" count="520" uniqueCount="500">
  <si>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</si>
  <si>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</si>
  <si>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</si>
  <si>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</si>
  <si>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</si>
  <si>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</si>
  <si>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</si>
  <si>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</si>
  <si>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</si>
  <si>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</si>
  <si>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</si>
  <si>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</si>
  <si>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</si>
  <si>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</si>
  <si>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</si>
  <si>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</si>
  <si>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</si>
  <si>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</si>
  <si>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</si>
  <si>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</si>
  <si>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</si>
  <si>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</si>
  <si>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</si>
  <si>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</si>
  <si>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</si>
  <si>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</si>
  <si>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</si>
  <si>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</si>
  <si>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</si>
  <si>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</si>
  <si>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</si>
  <si>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</si>
  <si>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</si>
  <si>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</si>
  <si>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</si>
  <si>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</si>
  <si>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</si>
  <si>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</si>
  <si>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</si>
  <si>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</si>
  <si>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</si>
  <si>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</si>
  <si>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</si>
  <si>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</si>
  <si>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</si>
  <si>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</si>
  <si>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</si>
  <si>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</si>
  <si>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</si>
  <si>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</si>
  <si>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</si>
  <si>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</si>
  <si>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</si>
  <si>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</si>
  <si>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</si>
  <si>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</si>
  <si>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</si>
  <si>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</si>
  <si>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</si>
  <si>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</si>
  <si>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</si>
  <si>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</si>
  <si>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</si>
  <si>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</si>
  <si>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</si>
  <si>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</si>
  <si>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</si>
  <si>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</si>
  <si>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</si>
  <si>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</si>
  <si>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</si>
  <si>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</si>
  <si>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</si>
  <si>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</si>
  <si>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</si>
  <si>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</si>
  <si>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</si>
  <si>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</si>
  <si>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</si>
  <si>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</si>
  <si>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</si>
  <si>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</si>
  <si>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</si>
  <si>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</si>
  <si>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</si>
  <si>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</si>
  <si>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</si>
  <si>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</si>
  <si>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</si>
  <si>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</si>
  <si>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</si>
  <si>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</si>
  <si>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</si>
  <si>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</si>
  <si>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</si>
  <si>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</si>
  <si>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</si>
  <si>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</si>
  <si>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</si>
  <si>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</si>
  <si>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</si>
  <si>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</si>
  <si>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</si>
  <si>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</si>
  <si>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</si>
  <si>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</si>
  <si>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</si>
  <si>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</si>
  <si>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</si>
  <si>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</si>
  <si>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</si>
  <si>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</si>
  <si>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</si>
  <si>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</si>
  <si>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</si>
  <si>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</si>
  <si>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</si>
  <si>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</si>
  <si>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</si>
  <si>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</si>
  <si>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</si>
  <si>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</si>
  <si>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</si>
  <si>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</si>
  <si>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</si>
  <si>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</si>
  <si>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</si>
  <si>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</si>
  <si>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</si>
  <si>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</si>
  <si>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</si>
  <si>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</si>
  <si>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</si>
  <si>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</si>
  <si>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</si>
  <si>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</si>
  <si>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</si>
  <si>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</si>
  <si>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</si>
  <si>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</si>
  <si>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</si>
  <si>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</si>
  <si>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</si>
  <si>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</si>
  <si>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</si>
  <si>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</si>
  <si>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</si>
  <si>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</si>
  <si>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</si>
  <si>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</si>
  <si>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</si>
  <si>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</si>
  <si>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</si>
  <si>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</si>
  <si>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</si>
  <si>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</si>
  <si>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</si>
  <si>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</si>
  <si>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</si>
  <si>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</si>
  <si>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</si>
  <si>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</si>
  <si>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</si>
  <si>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</si>
  <si>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</si>
  <si>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</si>
  <si>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</si>
  <si>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</si>
  <si>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</si>
  <si>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</si>
  <si>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</si>
  <si>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</si>
  <si>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</si>
  <si>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</si>
  <si>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</si>
  <si>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</si>
  <si>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</si>
  <si>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</si>
  <si>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</si>
  <si>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</si>
  <si>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</si>
  <si>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</si>
  <si>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</si>
  <si>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</si>
  <si>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</si>
  <si>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</si>
  <si>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</si>
  <si>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</si>
  <si>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</si>
  <si>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</si>
  <si>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</si>
  <si>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</si>
  <si>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</si>
  <si>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</si>
  <si>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</si>
  <si>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</si>
  <si>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</si>
  <si>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</si>
  <si>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</si>
  <si>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</si>
  <si>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</si>
  <si>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</si>
  <si>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</si>
  <si>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</si>
  <si>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</si>
  <si>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</si>
  <si>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</si>
  <si>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</si>
  <si>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</si>
  <si>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</si>
  <si>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</si>
  <si>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</si>
  <si>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</si>
  <si>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</si>
  <si>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</si>
  <si>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</si>
  <si>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</si>
  <si>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</si>
  <si>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</si>
  <si>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</si>
  <si>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</si>
  <si>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</si>
  <si>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</si>
  <si>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</si>
  <si>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</si>
  <si>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</si>
  <si>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</si>
  <si>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</si>
  <si>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</si>
  <si>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</si>
  <si>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</si>
  <si>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</si>
  <si>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</si>
  <si>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</si>
  <si>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</si>
  <si>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</si>
  <si>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</si>
  <si>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</si>
  <si>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</si>
  <si>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</si>
  <si>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</si>
  <si>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</si>
  <si>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</si>
  <si>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</si>
  <si>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</si>
  <si>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</si>
  <si>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</si>
  <si>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</si>
  <si>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</si>
  <si>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</si>
  <si>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</si>
  <si>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</si>
  <si>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</si>
  <si>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</si>
  <si>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</si>
  <si>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</si>
  <si>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</si>
  <si>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</si>
  <si>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</si>
  <si>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</si>
  <si>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</si>
  <si>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</si>
  <si>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</si>
  <si>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</si>
  <si>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</si>
  <si>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</si>
  <si>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</si>
  <si>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</si>
  <si>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</si>
  <si>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</si>
  <si>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</si>
  <si>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</si>
  <si>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</si>
  <si>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</si>
  <si>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</si>
  <si>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</si>
  <si>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</si>
  <si>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</si>
  <si>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</si>
  <si>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</si>
  <si>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</si>
  <si>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</si>
  <si>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</si>
  <si>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</si>
  <si>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</si>
  <si>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</si>
  <si>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</si>
  <si>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</si>
  <si>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</si>
  <si>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</si>
  <si>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</si>
  <si>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</si>
  <si>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</si>
  <si>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</si>
  <si>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</si>
  <si>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</si>
  <si>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</si>
  <si>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</si>
  <si>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</si>
  <si>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</si>
  <si>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</si>
  <si>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</si>
  <si>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</si>
  <si>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</si>
  <si>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</si>
  <si>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</si>
  <si>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</si>
  <si>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</si>
  <si>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</si>
  <si>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</si>
  <si>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</si>
  <si>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</si>
  <si>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</si>
  <si>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</si>
  <si>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</si>
  <si>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</si>
  <si>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</si>
  <si>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</si>
  <si>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</si>
  <si>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</si>
  <si>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</si>
  <si>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</si>
  <si>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</si>
  <si>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</si>
  <si>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</si>
  <si>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</si>
  <si>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</si>
  <si>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</si>
  <si>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</si>
  <si>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</si>
  <si>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</si>
  <si>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</si>
  <si>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</si>
  <si>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</si>
  <si>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</si>
  <si>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</si>
  <si>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</si>
  <si>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</si>
  <si>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</si>
  <si>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</si>
  <si>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</si>
  <si>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</si>
  <si>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</si>
  <si>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</si>
  <si>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</si>
  <si>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</si>
  <si>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</si>
  <si>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</si>
  <si>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</si>
  <si>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</si>
  <si>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</si>
  <si>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</si>
  <si>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</si>
  <si>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</si>
  <si>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</si>
  <si>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</si>
  <si>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</si>
  <si>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</si>
  <si>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</si>
  <si>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</si>
  <si>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</si>
  <si>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</si>
  <si>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</si>
  <si>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</si>
  <si>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</si>
  <si>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</si>
  <si>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</si>
  <si>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</si>
  <si>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</si>
  <si>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</si>
  <si>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</si>
  <si>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</si>
  <si>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</si>
  <si>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</si>
  <si>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</si>
  <si>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</si>
  <si>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</si>
  <si>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</si>
  <si>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</si>
  <si>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</si>
  <si>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</si>
  <si>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</si>
  <si>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</si>
  <si>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</si>
  <si>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</si>
  <si>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</si>
  <si>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</si>
  <si>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</si>
  <si>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</si>
  <si>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</si>
  <si>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</si>
  <si>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</si>
  <si>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</si>
  <si>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</si>
  <si>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</si>
  <si>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</si>
  <si>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</si>
  <si>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</si>
  <si>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</si>
  <si>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</si>
  <si>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</si>
  <si>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</si>
  <si>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</si>
  <si>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</si>
  <si>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</si>
  <si>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</si>
  <si>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</si>
  <si>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</si>
  <si>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</si>
  <si>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</si>
  <si>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</si>
  <si>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</si>
  <si>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</si>
  <si>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</si>
  <si>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</si>
  <si>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</si>
  <si>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</si>
  <si>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</si>
  <si>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</si>
  <si>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</si>
  <si>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</si>
  <si>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</si>
  <si>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</si>
  <si>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</si>
  <si>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</si>
  <si>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</si>
  <si>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</si>
  <si>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</si>
  <si>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</si>
  <si>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</si>
  <si>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</si>
  <si>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</si>
  <si>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</si>
  <si>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</si>
  <si>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</si>
  <si>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</si>
  <si>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</si>
  <si>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</si>
  <si>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</si>
  <si>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</si>
  <si>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</si>
  <si>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</si>
  <si>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</si>
  <si>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</si>
  <si>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</si>
  <si>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</si>
  <si>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</si>
  <si>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</si>
  <si>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</si>
  <si>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</si>
  <si>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</si>
  <si>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</si>
  <si>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</si>
  <si>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</si>
  <si>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</si>
  <si>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</si>
  <si>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</si>
  <si>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</si>
  <si>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</si>
  <si>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</si>
  <si>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</si>
  <si>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</si>
  <si>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</si>
  <si>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</si>
  <si>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</si>
  <si>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</si>
  <si>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</si>
  <si>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</si>
  <si>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</si>
  <si>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</si>
  <si>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</si>
  <si>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</si>
  <si>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</si>
  <si>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</si>
  <si>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</si>
  <si>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</si>
  <si>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</si>
  <si>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</si>
  <si>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</si>
  <si>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</si>
  <si>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</si>
  <si>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</si>
  <si>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</si>
  <si>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</si>
  <si>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</si>
  <si>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</si>
  <si>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</si>
  <si>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</si>
  <si>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</si>
  <si>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</si>
  <si>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</si>
  <si>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</si>
  <si>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</si>
  <si>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</si>
  <si>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</si>
  <si>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</si>
  <si>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.</t>
  </si>
  <si>
    <t>Company: Petroleum Dong Do JSC (PFL)</t>
  </si>
  <si>
    <t xml:space="preserve">FINANCIAL STATEMENT - QUARTER IV.2018
</t>
  </si>
  <si>
    <t>INCOME STATEMENT (as of 31/12/2018)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</si>
</sst>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120" zoomScaleNormal="120" zoomScalePageLayoutView="0" workbookViewId="0" topLeftCell="B1">
      <selection activeCell="I4" sqref="I4"/>
    </sheetView>
  </sheetViews>
  <sheetFormatPr defaultColWidth="9.140625" defaultRowHeight="12"/>
  <cols>
    <col min="1" max="1" width="25.140625" style="0" hidden="1" customWidth="1"/>
    <col min="2" max="2" width="50.140625" style="0" customWidth="1"/>
    <col min="3" max="3" width="17.28125" style="0" hidden="1" customWidth="1"/>
    <col min="4" max="4" width="19.42187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497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498</v>
      </c>
      <c r="B3" s="35"/>
      <c r="C3" s="35"/>
      <c r="D3" s="35"/>
      <c r="E3" s="35"/>
    </row>
    <row r="4" spans="1:5" ht="15.75">
      <c r="A4" s="36" t="s">
        <v>499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213543719517</v>
      </c>
      <c r="F10" s="24">
        <v>215726391428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5321856791</v>
      </c>
      <c r="F11" s="20">
        <f>F12+F13</f>
        <v>2571949074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4184856791</v>
      </c>
      <c r="F12" s="21">
        <v>2571949074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1137000000</v>
      </c>
      <c r="F13" s="21"/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7280780000</v>
      </c>
      <c r="F14" s="20">
        <f>F15+F16+F17</f>
        <v>7280780000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>
        <v>7280780000</v>
      </c>
      <c r="F15" s="21">
        <v>7280780000</v>
      </c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/>
      <c r="F17" s="21"/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83413481414</v>
      </c>
      <c r="F18" s="20">
        <f>F19+F22+F23+F24+F25+F26+F27+F28</f>
        <v>97350271265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43481170595</v>
      </c>
      <c r="F19" s="21">
        <v>51021985708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2134518804</v>
      </c>
      <c r="F22" s="21">
        <v>8709482573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45924761540</v>
      </c>
      <c r="F26" s="21">
        <v>45635219454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-8126969525</v>
      </c>
      <c r="F27" s="21">
        <v>-8016416470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84377030701</v>
      </c>
      <c r="F29" s="20">
        <f>F30+F31</f>
        <v>75287507109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84377030701</v>
      </c>
      <c r="F30" s="21">
        <v>75287507109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33150570611</v>
      </c>
      <c r="F32" s="20">
        <f>F33+F36+F37+F38+F39</f>
        <v>33235883980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66751667</v>
      </c>
      <c r="F33" s="21">
        <v>43418333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6830423444</v>
      </c>
      <c r="F36" s="21">
        <v>6939070147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/>
      <c r="F37" s="21"/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>
        <v>26253395500</v>
      </c>
      <c r="F39" s="21">
        <v>26253395500</v>
      </c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325759737403</v>
      </c>
      <c r="F43" s="20">
        <f>F44+F54+F64+F67+F70+F76</f>
        <v>328409804471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0</v>
      </c>
      <c r="F44" s="20">
        <f>F45+F46+F47+F48+F49+F50+F53</f>
        <v>0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/>
      <c r="F50" s="21"/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24374873952</v>
      </c>
      <c r="F54" s="20">
        <f>F55+F58+F61</f>
        <v>25828682989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24374873952</v>
      </c>
      <c r="F55" s="20">
        <f>F56+F57</f>
        <v>25828682989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34272326591</v>
      </c>
      <c r="F56" s="21">
        <v>34541354457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-9897452639</v>
      </c>
      <c r="F57" s="21">
        <v>-8712671468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0</v>
      </c>
      <c r="F61" s="20">
        <f>F62+F63</f>
        <v>0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140846000</v>
      </c>
      <c r="F62" s="21">
        <v>140846000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-140846000</v>
      </c>
      <c r="F63" s="21">
        <v>-140846000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12441189855</v>
      </c>
      <c r="F64" s="20">
        <f>F65+F66</f>
        <v>12885372287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>
        <v>14509362096</v>
      </c>
      <c r="F65" s="21">
        <v>14509362096</v>
      </c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>
        <v>-2068172241</v>
      </c>
      <c r="F66" s="21">
        <v>-1623989809</v>
      </c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171586901684</v>
      </c>
      <c r="F67" s="20">
        <f>F68+F69</f>
        <v>171586901684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171586901684</v>
      </c>
      <c r="F69" s="21">
        <v>171586901684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29186233671</v>
      </c>
      <c r="F70" s="20">
        <f>F71+F72+F73+F74+F75</f>
        <v>29545612602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>
        <v>49328000000</v>
      </c>
      <c r="F73" s="21">
        <v>49328000000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>
        <v>-20141766329</v>
      </c>
      <c r="F74" s="21">
        <v>-19782387398</v>
      </c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88170538241</v>
      </c>
      <c r="F76" s="20">
        <f>F77+F78+F79+F80</f>
        <v>88563234909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116794856</v>
      </c>
      <c r="F77" s="21">
        <v>509491524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>
        <v>88053743385</v>
      </c>
      <c r="F79" s="21">
        <v>88053743385</v>
      </c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539303456920</v>
      </c>
      <c r="F81" s="20">
        <f>F10+F43</f>
        <v>544136195899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212281348075</v>
      </c>
      <c r="F83" s="20">
        <f>F84+F106</f>
        <v>197420127345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212281348075</v>
      </c>
      <c r="F84" s="20">
        <f>F85+F88+F89+F90+F91+F92+F93+F94+F95+F97+F98+F99+F100+F101+F102</f>
        <v>197420127345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41626763851</v>
      </c>
      <c r="F85" s="21">
        <v>37469261846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10092619858</v>
      </c>
      <c r="F88" s="21">
        <v>10082459735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99432954</v>
      </c>
      <c r="F89" s="21">
        <v>80099860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2735570659</v>
      </c>
      <c r="F90" s="21">
        <v>2134452036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6990684499</v>
      </c>
      <c r="F91" s="21">
        <v>18431745936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77738396210</v>
      </c>
      <c r="F95" s="21">
        <v>76994660208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72809634093</v>
      </c>
      <c r="F97" s="21">
        <v>51723101773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188245951</v>
      </c>
      <c r="F99" s="21">
        <v>504345951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0</v>
      </c>
      <c r="F106" s="20">
        <f>SUM(F107:F119)</f>
        <v>0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/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/>
      <c r="F114" s="21"/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327022108845</v>
      </c>
      <c r="F120" s="20">
        <f>F121+F139</f>
        <v>346716068554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327022108845</v>
      </c>
      <c r="F121" s="20">
        <f>F122+F125+F126+F127+F128+F129+F130+F131+F132+F133+F134+F137+F138</f>
        <v>346716068554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500000000000</v>
      </c>
      <c r="F122" s="20">
        <f>F123+F124</f>
        <v>500000000000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500000000000</v>
      </c>
      <c r="F123" s="21">
        <v>500000000000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18344727377</v>
      </c>
      <c r="F131" s="21">
        <v>18344727377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>
        <v>5531782406</v>
      </c>
      <c r="F133" s="21">
        <v>5531782406</v>
      </c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-196854400938</v>
      </c>
      <c r="F134" s="20">
        <f>F135+F136</f>
        <v>-177160441229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-177164041229</v>
      </c>
      <c r="F135" s="21">
        <v>-158245629265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-19690359709</v>
      </c>
      <c r="F136" s="21">
        <v>-18914811964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539303456920</v>
      </c>
      <c r="F147" s="20">
        <f>F83+F120</f>
        <v>544136195899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">
      <selection activeCell="F24" sqref="F24"/>
    </sheetView>
  </sheetViews>
  <sheetFormatPr defaultColWidth="18.7109375" defaultRowHeight="12"/>
  <cols>
    <col min="1" max="1" width="37.140625" style="0" hidden="1" customWidth="1"/>
    <col min="2" max="2" width="44.421875" style="0" customWidth="1"/>
    <col min="3" max="3" width="11.28125" style="0" hidden="1" customWidth="1"/>
    <col min="4" max="4" width="15.57421875" style="0" hidden="1" customWidth="1"/>
    <col min="5" max="5" width="27.28125" style="0" customWidth="1"/>
    <col min="6" max="6" width="31.8515625" style="0" customWidth="1"/>
    <col min="7" max="7" width="34.140625" style="0" customWidth="1"/>
    <col min="8" max="8" width="31.7109375" style="0" customWidth="1"/>
  </cols>
  <sheetData>
    <row r="1" spans="1:7" ht="65.25" customHeight="1">
      <c r="A1" s="33" t="s">
        <v>497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498</v>
      </c>
      <c r="B3" s="35"/>
      <c r="C3" s="35"/>
      <c r="D3" s="35"/>
      <c r="E3" s="35"/>
    </row>
    <row r="4" spans="1:5" ht="15.75">
      <c r="A4" s="36" t="s">
        <v>499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21724346099</v>
      </c>
      <c r="F9" s="21">
        <v>23799204657</v>
      </c>
      <c r="G9" s="21">
        <v>81718543728</v>
      </c>
      <c r="H9" s="21">
        <v>77017149542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21724346099</v>
      </c>
      <c r="F11" s="20">
        <f>F9-F10</f>
        <v>23799204657</v>
      </c>
      <c r="G11" s="20">
        <f>G9-G10</f>
        <v>81718543728</v>
      </c>
      <c r="H11" s="20">
        <f>H9-H10</f>
        <v>77017149542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19256491900</v>
      </c>
      <c r="F12" s="21">
        <v>22543363388</v>
      </c>
      <c r="G12" s="21">
        <v>83299807356</v>
      </c>
      <c r="H12" s="21">
        <v>69496683049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2467854199</v>
      </c>
      <c r="F13" s="20">
        <f>F11-F12</f>
        <v>1255841269</v>
      </c>
      <c r="G13" s="20">
        <f>G11-G12</f>
        <v>-1581263628</v>
      </c>
      <c r="H13" s="20">
        <f>H11-H12</f>
        <v>7520466493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947007</v>
      </c>
      <c r="F14" s="21">
        <v>2935985</v>
      </c>
      <c r="G14" s="21">
        <v>10186786</v>
      </c>
      <c r="H14" s="21">
        <v>67102163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4420584452</v>
      </c>
      <c r="F15" s="21">
        <v>5191749983</v>
      </c>
      <c r="G15" s="21">
        <v>7853780725</v>
      </c>
      <c r="H15" s="21">
        <v>9261938479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/>
      <c r="F16" s="21"/>
      <c r="G16" s="21"/>
      <c r="H16" s="21"/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/>
      <c r="F18" s="21">
        <v>170389793</v>
      </c>
      <c r="G18" s="21">
        <v>581236004</v>
      </c>
      <c r="H18" s="21">
        <v>1051030461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2625805052</v>
      </c>
      <c r="F19" s="21">
        <v>5055507460</v>
      </c>
      <c r="G19" s="21">
        <v>10256693804</v>
      </c>
      <c r="H19" s="21">
        <v>13018530571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-4577588298</v>
      </c>
      <c r="F20" s="20">
        <f>F13+F14-F15+F17-F18-F19</f>
        <v>-9158869982</v>
      </c>
      <c r="G20" s="20">
        <f>G13+G14-G15+G17-G18-G19</f>
        <v>-20262787375</v>
      </c>
      <c r="H20" s="20">
        <f>H13+H14-H15+H17-H18-H19</f>
        <v>-15743930855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89074565</v>
      </c>
      <c r="F21" s="21">
        <v>43315471</v>
      </c>
      <c r="G21" s="21">
        <v>1110002638</v>
      </c>
      <c r="H21" s="21">
        <v>143593705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/>
      <c r="F22" s="21">
        <v>2650780790</v>
      </c>
      <c r="G22" s="21">
        <v>459274972</v>
      </c>
      <c r="H22" s="21">
        <v>2658843354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89074565</v>
      </c>
      <c r="F23" s="20">
        <f>F21-F22</f>
        <v>-2607465319</v>
      </c>
      <c r="G23" s="20">
        <f>G21-G22</f>
        <v>650727666</v>
      </c>
      <c r="H23" s="20">
        <f>H21-H22</f>
        <v>-2515249649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-4488513733</v>
      </c>
      <c r="F24" s="20">
        <f>F20+F23</f>
        <v>-11766335301</v>
      </c>
      <c r="G24" s="20">
        <f>G20+G23</f>
        <v>-19612059709</v>
      </c>
      <c r="H24" s="20">
        <f>H20+H23</f>
        <v>-18259180504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/>
      <c r="F25" s="21"/>
      <c r="G25" s="21"/>
      <c r="H25" s="21"/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-4488513733</v>
      </c>
      <c r="F27" s="20">
        <f>F24-F25-F26</f>
        <v>-11766335301</v>
      </c>
      <c r="G27" s="20">
        <f>G24-G25-G26</f>
        <v>-19612059709</v>
      </c>
      <c r="H27" s="20">
        <f>H24-H25-H26</f>
        <v>-18259180504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 t="s">
        <v>496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 t="s">
        <v>496</v>
      </c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>
        <v>-90</v>
      </c>
      <c r="F30" s="21">
        <v>-235</v>
      </c>
      <c r="G30" s="21">
        <v>-392</v>
      </c>
      <c r="H30" s="21">
        <v>-365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2019-01-30T03:21:33Z</dcterms:modified>
  <cp:category/>
  <cp:version/>
  <cp:contentType/>
  <cp:contentStatus/>
</cp:coreProperties>
</file>